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65446" windowWidth="17595" windowHeight="8415" activeTab="0"/>
  </bookViews>
  <sheets>
    <sheet name="Эпюры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<sst xmlns="http://schemas.openxmlformats.org/spreadsheetml/2006/main" count="22" uniqueCount="22">
  <si>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Данные:</t>
  </si>
  <si>
    <t>Мизг, кНм</t>
  </si>
  <si>
    <t>Q, кН</t>
  </si>
  <si>
    <t>h, см</t>
  </si>
  <si>
    <t>b, см</t>
  </si>
  <si>
    <t xml:space="preserve">t, см </t>
  </si>
  <si>
    <t>d, см</t>
  </si>
  <si>
    <t>№ точки</t>
  </si>
  <si>
    <t>2'</t>
  </si>
  <si>
    <t>6'</t>
  </si>
  <si>
    <t>Jx, см4</t>
  </si>
  <si>
    <t>y точки, см</t>
  </si>
  <si>
    <t>σ, Мпа</t>
  </si>
  <si>
    <t>| Sx |, см3</t>
  </si>
  <si>
    <t>Построение эпюр нормальных, касательных и главных напряжений в поперечном сечении</t>
  </si>
  <si>
    <t>Sx max</t>
  </si>
  <si>
    <t>τ, Мпа</t>
  </si>
  <si>
    <t>b', см</t>
  </si>
  <si>
    <t>σ1</t>
  </si>
  <si>
    <t>σ3</t>
  </si>
  <si>
    <t>Расчитан пример из методички: http://www.win-ni.narod.ru/sopromat/rgr4.pdf</t>
  </si>
  <si>
    <t xml:space="preserve"> y/h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</si>
</sst>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0.0000"/>
  </numFmts>
  <fonts count="1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6"/>
      <name val="Arial Cyr"/>
      <family val="0"/>
    </font>
    <font>
      <sz val="11"/>
      <name val="Courier New"/>
      <family val="3"/>
    </font>
    <font>
      <sz val="5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9.5"/>
      <name val="Arial Cyr"/>
      <family val="0"/>
    </font>
    <font>
      <b/>
      <sz val="16.75"/>
      <name val="Arial Cyr"/>
      <family val="0"/>
    </font>
    <font>
      <sz val="10.75"/>
      <name val="Arial Cyr"/>
      <family val="0"/>
    </font>
    <font>
      <sz val="16.75"/>
      <name val="Arial Cyr"/>
      <family val="0"/>
    </font>
    <font>
      <sz val="14.75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Эпюра нормальных напряжений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2975"/>
          <c:w val="0.87775"/>
          <c:h val="0.784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Эпюры!$G$7:$G$15</c:f>
              <c:numCache/>
            </c:numRef>
          </c:xVal>
          <c:yVal>
            <c:numRef>
              <c:f>Эпюры!$M$7:$M$15</c:f>
              <c:numCache/>
            </c:numRef>
          </c:yVal>
          <c:smooth val="1"/>
        </c:ser>
        <c:axId val="48339076"/>
        <c:axId val="32398501"/>
      </c:scatterChart>
      <c:valAx>
        <c:axId val="48339076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75"/>
              <c:y val="0.07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398501"/>
        <c:crosses val="autoZero"/>
        <c:crossBetween val="midCat"/>
        <c:dispUnits/>
      </c:valAx>
      <c:valAx>
        <c:axId val="32398501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44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48339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Эпюра касательных напряжений</a:t>
            </a:r>
          </a:p>
        </c:rich>
      </c:tx>
      <c:layout>
        <c:manualLayout>
          <c:xMode val="factor"/>
          <c:yMode val="factor"/>
          <c:x val="-0.271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2925"/>
          <c:w val="0.94775"/>
          <c:h val="0.78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Эпюры!$J$7:$J$15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axId val="23151054"/>
        <c:axId val="7032895"/>
      </c:scatterChart>
      <c:valAx>
        <c:axId val="23151054"/>
        <c:scaling>
          <c:orientation val="minMax"/>
          <c:max val="100"/>
          <c:min val="-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5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7032895"/>
        <c:crosses val="autoZero"/>
        <c:crossBetween val="midCat"/>
        <c:dispUnits/>
      </c:valAx>
      <c:valAx>
        <c:axId val="7032895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307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231510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yr"/>
                <a:ea typeface="Arial Cyr"/>
                <a:cs typeface="Arial Cyr"/>
              </a:rPr>
              <a:t>Эпюры главных напряжений</a:t>
            </a:r>
          </a:p>
        </c:rich>
      </c:tx>
      <c:layout>
        <c:manualLayout>
          <c:xMode val="factor"/>
          <c:yMode val="factor"/>
          <c:x val="-0.2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295"/>
          <c:w val="0.97625"/>
          <c:h val="0.8275"/>
        </c:manualLayout>
      </c:layout>
      <c:scatterChart>
        <c:scatterStyle val="line"/>
        <c:varyColors val="0"/>
        <c:ser>
          <c:idx val="0"/>
          <c:order val="0"/>
          <c:tx>
            <c:v>Sigm1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Эпюры!$K$7:$K$15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ser>
          <c:idx val="1"/>
          <c:order val="1"/>
          <c:tx>
            <c:v>Sigm3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Эпюры!$L$7:$L$15</c:f>
              <c:numCache/>
            </c:numRef>
          </c:xVal>
          <c:yVal>
            <c:numRef>
              <c:f>Эпюры!$M$7:$M$15</c:f>
              <c:numCache/>
            </c:numRef>
          </c:yVal>
          <c:smooth val="0"/>
        </c:ser>
        <c:axId val="63296056"/>
        <c:axId val="32793593"/>
      </c:scatterChart>
      <c:valAx>
        <c:axId val="63296056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 Cyr"/>
                    <a:ea typeface="Arial Cyr"/>
                    <a:cs typeface="Arial Cyr"/>
                  </a:rPr>
                  <a:t>Напряжения</a:t>
                </a:r>
              </a:p>
            </c:rich>
          </c:tx>
          <c:layout>
            <c:manualLayout>
              <c:xMode val="factor"/>
              <c:yMode val="factor"/>
              <c:x val="0.1445"/>
              <c:y val="0.08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32793593"/>
        <c:crosses val="autoZero"/>
        <c:crossBetween val="midCat"/>
        <c:dispUnits/>
      </c:valAx>
      <c:valAx>
        <c:axId val="32793593"/>
        <c:scaling>
          <c:orientation val="minMax"/>
          <c:max val="0.5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 Cyr"/>
                    <a:ea typeface="Arial Cyr"/>
                    <a:cs typeface="Arial Cyr"/>
                  </a:rPr>
                  <a:t>Y/h</a:t>
                </a:r>
              </a:p>
            </c:rich>
          </c:tx>
          <c:layout>
            <c:manualLayout>
              <c:xMode val="factor"/>
              <c:yMode val="factor"/>
              <c:x val="0.135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yr"/>
                <a:ea typeface="Arial Cyr"/>
                <a:cs typeface="Arial Cyr"/>
              </a:defRPr>
            </a:pPr>
          </a:p>
        </c:txPr>
        <c:crossAx val="632960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1475"/>
          <c:y val="0.008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552450</xdr:rowOff>
    </xdr:from>
    <xdr:to>
      <xdr:col>3</xdr:col>
      <xdr:colOff>590550</xdr:colOff>
      <xdr:row>21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52450"/>
          <a:ext cx="24765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22</xdr:row>
      <xdr:rowOff>9525</xdr:rowOff>
    </xdr:from>
    <xdr:to>
      <xdr:col>4</xdr:col>
      <xdr:colOff>561975</xdr:colOff>
      <xdr:row>43</xdr:row>
      <xdr:rowOff>104775</xdr:rowOff>
    </xdr:to>
    <xdr:graphicFrame>
      <xdr:nvGraphicFramePr>
        <xdr:cNvPr id="2" name="Chart 2"/>
        <xdr:cNvGraphicFramePr/>
      </xdr:nvGraphicFramePr>
      <xdr:xfrm>
        <a:off x="200025" y="4457700"/>
        <a:ext cx="33051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704850</xdr:colOff>
      <xdr:row>22</xdr:row>
      <xdr:rowOff>0</xdr:rowOff>
    </xdr:from>
    <xdr:to>
      <xdr:col>12</xdr:col>
      <xdr:colOff>285750</xdr:colOff>
      <xdr:row>43</xdr:row>
      <xdr:rowOff>104775</xdr:rowOff>
    </xdr:to>
    <xdr:graphicFrame>
      <xdr:nvGraphicFramePr>
        <xdr:cNvPr id="3" name="Chart 3"/>
        <xdr:cNvGraphicFramePr/>
      </xdr:nvGraphicFramePr>
      <xdr:xfrm>
        <a:off x="3648075" y="4448175"/>
        <a:ext cx="7134225" cy="3619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228600</xdr:colOff>
      <xdr:row>44</xdr:row>
      <xdr:rowOff>66675</xdr:rowOff>
    </xdr:from>
    <xdr:to>
      <xdr:col>12</xdr:col>
      <xdr:colOff>323850</xdr:colOff>
      <xdr:row>66</xdr:row>
      <xdr:rowOff>123825</xdr:rowOff>
    </xdr:to>
    <xdr:graphicFrame>
      <xdr:nvGraphicFramePr>
        <xdr:cNvPr id="4" name="Chart 4"/>
        <xdr:cNvGraphicFramePr/>
      </xdr:nvGraphicFramePr>
      <xdr:xfrm>
        <a:off x="228600" y="8191500"/>
        <a:ext cx="1059180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showGridLines="0" tabSelected="1" workbookViewId="0" topLeftCell="A21">
      <selection activeCell="L5" sqref="L5"/>
    </sheetView>
  </sheetViews>
  <sheetFormatPr defaultColWidth="9.00390625" defaultRowHeight="12.75"/>
  <cols>
    <col min="1" max="1" width="11.625" style="0" customWidth="1"/>
    <col min="2" max="3" width="8.375" style="0" customWidth="1"/>
    <col min="4" max="4" width="10.25390625" style="0" customWidth="1"/>
    <col min="5" max="7" width="14.375" style="0" customWidth="1"/>
    <col min="8" max="8" width="12.00390625" style="0" customWidth="1"/>
    <col min="9" max="9" width="9.625" style="0" customWidth="1"/>
    <col min="10" max="10" width="10.375" style="0" customWidth="1"/>
    <col min="11" max="11" width="11.75390625" style="0" customWidth="1"/>
    <col min="12" max="12" width="12.25390625" style="0" customWidth="1"/>
  </cols>
  <sheetData>
    <row r="1" spans="1:11" ht="45" customHeight="1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5:16" ht="14.25">
      <c r="E2" s="9" t="s">
        <v>0</v>
      </c>
      <c r="F2" s="10"/>
      <c r="G2" s="10"/>
      <c r="H2" s="10"/>
      <c r="I2" s="10"/>
      <c r="J2" s="10"/>
      <c r="K2" s="10"/>
      <c r="L2" s="10"/>
      <c r="M2" s="1"/>
      <c r="N2" s="1"/>
      <c r="O2" s="1"/>
      <c r="P2" s="1"/>
    </row>
    <row r="3" spans="5:16" ht="15.75">
      <c r="E3" s="4" t="s">
        <v>1</v>
      </c>
      <c r="F3" s="4" t="s">
        <v>2</v>
      </c>
      <c r="G3" s="4" t="s">
        <v>3</v>
      </c>
      <c r="H3" s="4" t="s">
        <v>4</v>
      </c>
      <c r="I3" s="4" t="s">
        <v>5</v>
      </c>
      <c r="J3" s="4" t="s">
        <v>6</v>
      </c>
      <c r="K3" s="2" t="s">
        <v>10</v>
      </c>
      <c r="L3" s="2" t="s">
        <v>15</v>
      </c>
      <c r="M3" s="1"/>
      <c r="N3" s="1"/>
      <c r="O3" s="1"/>
      <c r="P3" s="1"/>
    </row>
    <row r="4" spans="5:16" ht="14.25">
      <c r="E4" s="3">
        <v>-20</v>
      </c>
      <c r="F4" s="3">
        <v>-20</v>
      </c>
      <c r="G4" s="3">
        <v>18</v>
      </c>
      <c r="H4" s="3">
        <v>9</v>
      </c>
      <c r="I4" s="3">
        <v>0.81</v>
      </c>
      <c r="J4" s="3">
        <v>0.51</v>
      </c>
      <c r="K4" s="3">
        <v>1290</v>
      </c>
      <c r="L4" s="3">
        <v>81.4</v>
      </c>
      <c r="M4" s="1"/>
      <c r="N4" s="1"/>
      <c r="O4" s="1"/>
      <c r="P4" s="1"/>
    </row>
    <row r="5" spans="5:16" ht="14.25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5:16" ht="18">
      <c r="E6" s="2" t="s">
        <v>7</v>
      </c>
      <c r="F6" s="2" t="s">
        <v>11</v>
      </c>
      <c r="G6" s="5" t="s">
        <v>12</v>
      </c>
      <c r="H6" s="2" t="s">
        <v>13</v>
      </c>
      <c r="I6" s="5" t="s">
        <v>17</v>
      </c>
      <c r="J6" s="5" t="s">
        <v>16</v>
      </c>
      <c r="K6" s="5" t="s">
        <v>18</v>
      </c>
      <c r="L6" s="5" t="s">
        <v>19</v>
      </c>
      <c r="M6" s="5" t="s">
        <v>21</v>
      </c>
      <c r="N6" s="1"/>
      <c r="O6" s="1"/>
      <c r="P6" s="1"/>
    </row>
    <row r="7" spans="5:16" ht="14.25">
      <c r="E7" s="3">
        <v>1</v>
      </c>
      <c r="F7" s="3">
        <f>-G4/2</f>
        <v>-9</v>
      </c>
      <c r="G7" s="6">
        <f>E$4*1000/K$4*F7</f>
        <v>139.53488372093022</v>
      </c>
      <c r="H7" s="6">
        <v>0</v>
      </c>
      <c r="I7" s="3">
        <f>H4</f>
        <v>9</v>
      </c>
      <c r="J7" s="6">
        <f>F$4*H7/K$4/I7*10</f>
        <v>0</v>
      </c>
      <c r="K7" s="7">
        <f>G7/2+SQRT(G7^2+4*J7^2)/2</f>
        <v>139.53488372093022</v>
      </c>
      <c r="L7" s="7">
        <f>G7/2-SQRT(G7^2+4*J7^2)/2</f>
        <v>0</v>
      </c>
      <c r="M7" s="3">
        <f>F7/G$4</f>
        <v>-0.5</v>
      </c>
      <c r="N7" s="1"/>
      <c r="O7" s="1"/>
      <c r="P7" s="1"/>
    </row>
    <row r="8" spans="5:16" ht="14.25">
      <c r="E8" s="3">
        <v>2</v>
      </c>
      <c r="F8" s="3">
        <f>-G4/2+I4</f>
        <v>-8.19</v>
      </c>
      <c r="G8" s="6">
        <f aca="true" t="shared" si="0" ref="G8:G15">E$4*1000/K$4*F8</f>
        <v>126.9767441860465</v>
      </c>
      <c r="H8" s="6">
        <f>H4*I4*(G4/2-I4/2)</f>
        <v>62.657550000000015</v>
      </c>
      <c r="I8" s="3">
        <f>H4</f>
        <v>9</v>
      </c>
      <c r="J8" s="6">
        <f>F$4*H8/K$4/I8*10</f>
        <v>-1.079372093023256</v>
      </c>
      <c r="K8" s="7">
        <f aca="true" t="shared" si="1" ref="K8:K15">G8/2+SQRT(G8^2+4*J8^2)/2</f>
        <v>126.98591877899665</v>
      </c>
      <c r="L8" s="7">
        <f aca="true" t="shared" si="2" ref="L8:L15">G8/2-SQRT(G8^2+4*J8^2)/2</f>
        <v>-0.009174592950145666</v>
      </c>
      <c r="M8" s="3">
        <f aca="true" t="shared" si="3" ref="M8:M15">F8/G$4</f>
        <v>-0.45499999999999996</v>
      </c>
      <c r="N8" s="1"/>
      <c r="O8" s="1"/>
      <c r="P8" s="1"/>
    </row>
    <row r="9" spans="5:16" ht="14.25">
      <c r="E9" s="3" t="s">
        <v>8</v>
      </c>
      <c r="F9" s="3">
        <f>F8</f>
        <v>-8.19</v>
      </c>
      <c r="G9" s="6">
        <f t="shared" si="0"/>
        <v>126.9767441860465</v>
      </c>
      <c r="H9" s="6">
        <f>H8</f>
        <v>62.657550000000015</v>
      </c>
      <c r="I9" s="3">
        <f>J4</f>
        <v>0.51</v>
      </c>
      <c r="J9" s="6">
        <f>F$4*H9/K$4/I9*10</f>
        <v>-19.04774281805746</v>
      </c>
      <c r="K9" s="7">
        <f t="shared" si="1"/>
        <v>129.7725323236925</v>
      </c>
      <c r="L9" s="7">
        <f t="shared" si="2"/>
        <v>-2.7957881376459923</v>
      </c>
      <c r="M9" s="3">
        <f t="shared" si="3"/>
        <v>-0.45499999999999996</v>
      </c>
      <c r="N9" s="1"/>
      <c r="O9" s="1"/>
      <c r="P9" s="1"/>
    </row>
    <row r="10" spans="5:16" ht="14.25">
      <c r="E10" s="3">
        <v>3</v>
      </c>
      <c r="F10" s="3">
        <f>-G4/4</f>
        <v>-4.5</v>
      </c>
      <c r="G10" s="6">
        <f t="shared" si="0"/>
        <v>69.76744186046511</v>
      </c>
      <c r="H10" s="6">
        <f>J$4*(G$4/4-I$4)*(3*G$4/4-I$4)/2+H$9</f>
        <v>74.5982055</v>
      </c>
      <c r="I10" s="3">
        <f>J4</f>
        <v>0.51</v>
      </c>
      <c r="J10" s="6">
        <f aca="true" t="shared" si="4" ref="J10:J15">F$4*H10/K$4/I10*10</f>
        <v>-22.677673050615596</v>
      </c>
      <c r="K10" s="7">
        <f t="shared" si="1"/>
        <v>76.49082177767158</v>
      </c>
      <c r="L10" s="7">
        <f t="shared" si="2"/>
        <v>-6.723379917206472</v>
      </c>
      <c r="M10" s="3">
        <f t="shared" si="3"/>
        <v>-0.25</v>
      </c>
      <c r="N10" s="1"/>
      <c r="O10" s="1"/>
      <c r="P10" s="1"/>
    </row>
    <row r="11" spans="5:16" ht="14.25">
      <c r="E11" s="3">
        <v>4</v>
      </c>
      <c r="F11" s="3">
        <v>0</v>
      </c>
      <c r="G11" s="6">
        <f t="shared" si="0"/>
        <v>0</v>
      </c>
      <c r="H11" s="6">
        <f>L4</f>
        <v>81.4</v>
      </c>
      <c r="I11" s="3">
        <f>J4</f>
        <v>0.51</v>
      </c>
      <c r="J11" s="6">
        <f t="shared" si="4"/>
        <v>-24.74540203678371</v>
      </c>
      <c r="K11" s="7">
        <f t="shared" si="1"/>
        <v>24.74540203678371</v>
      </c>
      <c r="L11" s="7">
        <f t="shared" si="2"/>
        <v>-24.74540203678371</v>
      </c>
      <c r="M11" s="3">
        <f t="shared" si="3"/>
        <v>0</v>
      </c>
      <c r="N11" s="1"/>
      <c r="O11" s="1"/>
      <c r="P11" s="1"/>
    </row>
    <row r="12" spans="5:16" ht="14.25">
      <c r="E12" s="3">
        <v>5</v>
      </c>
      <c r="F12" s="3">
        <f>-F10</f>
        <v>4.5</v>
      </c>
      <c r="G12" s="6">
        <f t="shared" si="0"/>
        <v>-69.76744186046511</v>
      </c>
      <c r="H12" s="6">
        <f>H10</f>
        <v>74.5982055</v>
      </c>
      <c r="I12" s="3">
        <f>J4</f>
        <v>0.51</v>
      </c>
      <c r="J12" s="6">
        <f t="shared" si="4"/>
        <v>-22.677673050615596</v>
      </c>
      <c r="K12" s="7">
        <f t="shared" si="1"/>
        <v>6.723379917206472</v>
      </c>
      <c r="L12" s="7">
        <f t="shared" si="2"/>
        <v>-76.49082177767158</v>
      </c>
      <c r="M12" s="3">
        <f t="shared" si="3"/>
        <v>0.25</v>
      </c>
      <c r="N12" s="1"/>
      <c r="O12" s="1"/>
      <c r="P12" s="1"/>
    </row>
    <row r="13" spans="5:16" ht="14.25">
      <c r="E13" s="3" t="s">
        <v>9</v>
      </c>
      <c r="F13" s="3">
        <f>-F9</f>
        <v>8.19</v>
      </c>
      <c r="G13" s="6">
        <f t="shared" si="0"/>
        <v>-126.9767441860465</v>
      </c>
      <c r="H13" s="6">
        <f>H8</f>
        <v>62.657550000000015</v>
      </c>
      <c r="I13" s="3">
        <f>J4</f>
        <v>0.51</v>
      </c>
      <c r="J13" s="6">
        <f t="shared" si="4"/>
        <v>-19.04774281805746</v>
      </c>
      <c r="K13" s="7">
        <f t="shared" si="1"/>
        <v>2.7957881376459923</v>
      </c>
      <c r="L13" s="7">
        <f t="shared" si="2"/>
        <v>-129.7725323236925</v>
      </c>
      <c r="M13" s="3">
        <f t="shared" si="3"/>
        <v>0.45499999999999996</v>
      </c>
      <c r="N13" s="1"/>
      <c r="O13" s="1"/>
      <c r="P13" s="1"/>
    </row>
    <row r="14" spans="5:16" ht="14.25">
      <c r="E14" s="3">
        <v>6</v>
      </c>
      <c r="F14" s="3">
        <f>F13</f>
        <v>8.19</v>
      </c>
      <c r="G14" s="6">
        <f t="shared" si="0"/>
        <v>-126.9767441860465</v>
      </c>
      <c r="H14" s="6">
        <f>H13</f>
        <v>62.657550000000015</v>
      </c>
      <c r="I14" s="3">
        <f>H4</f>
        <v>9</v>
      </c>
      <c r="J14" s="6">
        <f t="shared" si="4"/>
        <v>-1.079372093023256</v>
      </c>
      <c r="K14" s="7">
        <f t="shared" si="1"/>
        <v>0.009174592950145666</v>
      </c>
      <c r="L14" s="7">
        <f t="shared" si="2"/>
        <v>-126.98591877899665</v>
      </c>
      <c r="M14" s="3">
        <f t="shared" si="3"/>
        <v>0.45499999999999996</v>
      </c>
      <c r="N14" s="1"/>
      <c r="O14" s="1"/>
      <c r="P14" s="1"/>
    </row>
    <row r="15" spans="5:16" ht="14.25">
      <c r="E15" s="3">
        <v>7</v>
      </c>
      <c r="F15" s="3">
        <f>-F7</f>
        <v>9</v>
      </c>
      <c r="G15" s="6">
        <f t="shared" si="0"/>
        <v>-139.53488372093022</v>
      </c>
      <c r="H15" s="6">
        <v>0</v>
      </c>
      <c r="I15" s="3">
        <f>H4</f>
        <v>9</v>
      </c>
      <c r="J15" s="6">
        <f t="shared" si="4"/>
        <v>0</v>
      </c>
      <c r="K15" s="7">
        <f t="shared" si="1"/>
        <v>0</v>
      </c>
      <c r="L15" s="7">
        <f t="shared" si="2"/>
        <v>-139.53488372093022</v>
      </c>
      <c r="M15" s="3">
        <f t="shared" si="3"/>
        <v>0.5</v>
      </c>
      <c r="N15" s="1"/>
      <c r="O15" s="1"/>
      <c r="P15" s="1"/>
    </row>
    <row r="16" spans="5:16" ht="15">
      <c r="E16" s="11" t="s">
        <v>20</v>
      </c>
      <c r="F16" s="11"/>
      <c r="G16" s="11"/>
      <c r="H16" s="11"/>
      <c r="I16" s="11"/>
      <c r="J16" s="11"/>
      <c r="K16" s="11"/>
      <c r="L16" s="11"/>
      <c r="M16" s="1"/>
      <c r="N16" s="1"/>
      <c r="O16" s="1"/>
      <c r="P16" s="1"/>
    </row>
    <row r="17" spans="5:16" ht="14.25"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3:16" ht="14.25">
      <c r="M18" s="1"/>
      <c r="N18" s="1"/>
      <c r="O18" s="1"/>
      <c r="P18" s="1"/>
    </row>
    <row r="19" spans="5:16" ht="14.25">
      <c r="E19" s="1"/>
      <c r="J19" s="1"/>
      <c r="K19" s="1"/>
      <c r="L19" s="1"/>
      <c r="M19" s="1"/>
      <c r="N19" s="1"/>
      <c r="O19" s="1"/>
      <c r="P19" s="1"/>
    </row>
    <row r="20" spans="5:16" ht="14.25"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5:16" ht="14.25"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5:16" ht="14.25"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5:16" ht="14.25"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5:16" ht="14.25"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5:16" ht="14.25"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5:16" ht="14.25"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5:16" ht="14.25"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5:16" ht="14.25"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3">
    <mergeCell ref="A1:K1"/>
    <mergeCell ref="E2:L2"/>
    <mergeCell ref="E16:L16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KubGTU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Winni</dc:creator>
  <cp:keywords/>
  <dc:description/>
  <cp:lastModifiedBy>Admin</cp:lastModifiedBy>
  <dcterms:created xsi:type="dcterms:W3CDTF">2008-05-08T08:46:13Z</dcterms:created>
  <dcterms:modified xsi:type="dcterms:W3CDTF">2012-03-09T18:22:52Z</dcterms:modified>
  <cp:category/>
  <cp:version/>
  <cp:contentType/>
  <cp:contentStatus/>
</cp:coreProperties>
</file>